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Доп. материалы\"/>
    </mc:Choice>
  </mc:AlternateContent>
  <bookViews>
    <workbookView xWindow="0" yWindow="0" windowWidth="15090" windowHeight="7590"/>
  </bookViews>
  <sheets>
    <sheet name="Исп.расходов" sheetId="1" r:id="rId1"/>
  </sheets>
  <definedNames>
    <definedName name="_xlnm.Print_Titles" localSheetId="0">Исп.расходов!$6:$8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8" i="1" l="1"/>
  <c r="AG38" i="1" s="1"/>
  <c r="AF37" i="1"/>
  <c r="AG37" i="1" s="1"/>
  <c r="AG11" i="1"/>
  <c r="AG12" i="1"/>
  <c r="AG13" i="1"/>
  <c r="AG14" i="1"/>
  <c r="AG15" i="1"/>
  <c r="AG16" i="1"/>
  <c r="AG17" i="1"/>
  <c r="AG18" i="1"/>
  <c r="AG19" i="1"/>
  <c r="AG20" i="1"/>
  <c r="AG21" i="1"/>
  <c r="AG23" i="1"/>
  <c r="AG24" i="1"/>
  <c r="AG25" i="1"/>
  <c r="AG26" i="1"/>
  <c r="AG27" i="1"/>
  <c r="AG28" i="1"/>
  <c r="AG30" i="1"/>
  <c r="AG32" i="1"/>
  <c r="AG33" i="1"/>
  <c r="AG34" i="1"/>
  <c r="AG35" i="1"/>
  <c r="AG40" i="1"/>
  <c r="AG41" i="1"/>
  <c r="AG42" i="1"/>
  <c r="AG43" i="1"/>
  <c r="AG44" i="1"/>
  <c r="AG46" i="1"/>
  <c r="AG48" i="1"/>
  <c r="AG49" i="1"/>
  <c r="AG50" i="1"/>
  <c r="AG51" i="1"/>
  <c r="AG52" i="1"/>
  <c r="AG55" i="1"/>
  <c r="AG56" i="1"/>
  <c r="AF54" i="1" l="1"/>
  <c r="AG54" i="1" s="1"/>
  <c r="AF53" i="1"/>
  <c r="AF47" i="1"/>
  <c r="AG47" i="1" s="1"/>
  <c r="AF39" i="1"/>
  <c r="AG39" i="1" s="1"/>
  <c r="AF31" i="1"/>
  <c r="AF22" i="1"/>
  <c r="AG22" i="1" s="1"/>
  <c r="AF10" i="1"/>
  <c r="AG10" i="1" s="1"/>
  <c r="AE53" i="1"/>
  <c r="AE57" i="1" s="1"/>
  <c r="AE45" i="1"/>
  <c r="AE36" i="1"/>
  <c r="AE29" i="1"/>
  <c r="AE22" i="1"/>
  <c r="AE10" i="1"/>
  <c r="AF45" i="1" l="1"/>
  <c r="AG45" i="1" s="1"/>
  <c r="AG53" i="1"/>
  <c r="AF29" i="1"/>
  <c r="AG29" i="1" s="1"/>
  <c r="AG31" i="1"/>
  <c r="AF36" i="1"/>
  <c r="AF57" i="1" l="1"/>
  <c r="AG57" i="1" s="1"/>
  <c r="AG36" i="1"/>
</calcChain>
</file>

<file path=xl/sharedStrings.xml><?xml version="1.0" encoding="utf-8"?>
<sst xmlns="http://schemas.openxmlformats.org/spreadsheetml/2006/main" count="121" uniqueCount="63">
  <si>
    <t xml:space="preserve"> </t>
  </si>
  <si>
    <t>Профессиональная подготовка, переподготовка и повышение квалификации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</si>
  <si>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</si>
  <si>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</si>
  <si>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</si>
  <si>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</si>
  <si>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</si>
  <si>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</si>
  <si>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</si>
  <si>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</si>
  <si>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</si>
  <si>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</si>
  <si>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</si>
  <si>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</si>
  <si>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</si>
  <si>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</si>
  <si>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</si>
  <si>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</si>
  <si>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</si>
  <si>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</si>
  <si>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</si>
  <si>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</si>
  <si>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</si>
  <si>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</si>
  <si>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</si>
  <si>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</si>
  <si>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</si>
  <si>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</si>
  <si>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</si>
  <si>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</si>
  <si>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</si>
  <si>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</si>
  <si>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</si>
  <si>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</si>
  <si>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</si>
  <si>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Водное хозяйство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</si>
  <si>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</si>
  <si>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</si>
  <si>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</si>
  <si>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</si>
  <si>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</si>
  <si>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</si>
  <si>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</si>
  <si>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</si>
  <si>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</si>
  <si>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</si>
  <si>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</si>
  <si>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КЦС</t>
  </si>
  <si>
    <t>Направление</t>
  </si>
  <si>
    <t>Мероприятие</t>
  </si>
  <si>
    <t>Тип средств</t>
  </si>
  <si>
    <t>СубКОСГУ</t>
  </si>
  <si>
    <t>КОСГУ</t>
  </si>
  <si>
    <t>подраздел</t>
  </si>
  <si>
    <t>раздел</t>
  </si>
  <si>
    <t>Л/с ПБС</t>
  </si>
  <si>
    <t>Наименование</t>
  </si>
  <si>
    <t>% исп.</t>
  </si>
  <si>
    <t>Исполнение росписи расходов по факту кассовых расходов по 31.08.2024</t>
  </si>
  <si>
    <t>бюджетные ассигнования</t>
  </si>
  <si>
    <t>ожидаемое исполнение</t>
  </si>
  <si>
    <t>Ожидаемое исполнение бюджета Черепановского района по расходам за 2024 год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</si>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</sst>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"/>
    <numFmt numFmtId="165" formatCode="#,##0.00;[Red]\-#,##0.00;0.00"/>
    <numFmt numFmtId="166" formatCode="000;;"/>
    <numFmt numFmtId="167" formatCode="00;;"/>
    <numFmt numFmtId="168" formatCode="000\.00\.000\.0;;"/>
    <numFmt numFmtId="169" formatCode="000"/>
    <numFmt numFmtId="170" formatCode="0.0%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/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alignment horizontal="centerContinuous"/>
      <protection hidden="1"/>
    </xf>
    <xf numFmtId="0" fontId="2" fillId="0" borderId="21" xfId="0" applyNumberFormat="1" applyFont="1" applyFill="1" applyBorder="1" applyAlignment="1" applyProtection="1">
      <alignment horizontal="centerContinuous"/>
      <protection hidden="1"/>
    </xf>
    <xf numFmtId="0" fontId="2" fillId="0" borderId="19" xfId="0" applyNumberFormat="1" applyFont="1" applyFill="1" applyBorder="1" applyAlignment="1" applyProtection="1">
      <alignment horizontal="centerContinuous"/>
      <protection hidden="1"/>
    </xf>
    <xf numFmtId="0" fontId="2" fillId="0" borderId="11" xfId="0" applyNumberFormat="1" applyFont="1" applyFill="1" applyBorder="1" applyAlignment="1" applyProtection="1">
      <alignment horizontal="centerContinuous"/>
      <protection hidden="1"/>
    </xf>
    <xf numFmtId="0" fontId="2" fillId="0" borderId="20" xfId="0" applyNumberFormat="1" applyFont="1" applyFill="1" applyBorder="1" applyAlignment="1" applyProtection="1">
      <alignment horizontal="centerContinuous"/>
      <protection hidden="1"/>
    </xf>
    <xf numFmtId="0" fontId="2" fillId="0" borderId="3" xfId="0" applyNumberFormat="1" applyFont="1" applyFill="1" applyBorder="1" applyAlignment="1" applyProtection="1">
      <alignment horizontal="centerContinuous"/>
      <protection hidden="1"/>
    </xf>
    <xf numFmtId="0" fontId="2" fillId="0" borderId="14" xfId="0" applyNumberFormat="1" applyFont="1" applyFill="1" applyBorder="1" applyAlignment="1" applyProtection="1">
      <alignment horizontal="centerContinuous"/>
      <protection hidden="1"/>
    </xf>
    <xf numFmtId="0" fontId="2" fillId="0" borderId="18" xfId="0" applyNumberFormat="1" applyFont="1" applyFill="1" applyBorder="1" applyAlignment="1" applyProtection="1">
      <alignment horizontal="centerContinuous" vertical="top"/>
      <protection hidden="1"/>
    </xf>
    <xf numFmtId="0" fontId="2" fillId="0" borderId="16" xfId="0" applyNumberFormat="1" applyFont="1" applyFill="1" applyBorder="1" applyAlignment="1" applyProtection="1">
      <alignment horizontal="centerContinuous" vertical="top"/>
      <protection hidden="1"/>
    </xf>
    <xf numFmtId="0" fontId="2" fillId="0" borderId="17" xfId="0" applyNumberFormat="1" applyFont="1" applyFill="1" applyBorder="1" applyAlignment="1" applyProtection="1">
      <alignment horizontal="centerContinuous" vertical="top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12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8" fontId="3" fillId="0" borderId="8" xfId="0" applyNumberFormat="1" applyFont="1" applyFill="1" applyBorder="1" applyAlignment="1" applyProtection="1">
      <alignment horizontal="center" vertical="center"/>
      <protection hidden="1"/>
    </xf>
    <xf numFmtId="165" fontId="2" fillId="0" borderId="6" xfId="0" applyNumberFormat="1" applyFont="1" applyFill="1" applyBorder="1" applyAlignment="1" applyProtection="1">
      <alignment horizontal="right" vertical="center"/>
      <protection hidden="1"/>
    </xf>
    <xf numFmtId="165" fontId="3" fillId="0" borderId="4" xfId="0" applyNumberFormat="1" applyFont="1" applyFill="1" applyBorder="1" applyAlignment="1" applyProtection="1">
      <alignment horizontal="right" vertical="center"/>
      <protection hidden="1"/>
    </xf>
    <xf numFmtId="165" fontId="1" fillId="0" borderId="6" xfId="0" applyNumberFormat="1" applyFont="1" applyFill="1" applyBorder="1" applyAlignment="1" applyProtection="1">
      <alignment horizontal="right" vertical="center"/>
      <protection hidden="1"/>
    </xf>
    <xf numFmtId="164" fontId="1" fillId="0" borderId="0" xfId="0" applyNumberFormat="1" applyFont="1" applyFill="1" applyAlignment="1" applyProtection="1">
      <alignment horizontal="right" vertical="center"/>
      <protection hidden="1"/>
    </xf>
    <xf numFmtId="164" fontId="2" fillId="0" borderId="0" xfId="0" applyNumberFormat="1" applyFont="1" applyFill="1" applyAlignment="1" applyProtection="1">
      <alignment horizontal="right" vertical="center"/>
      <protection hidden="1"/>
    </xf>
    <xf numFmtId="169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69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6" xfId="0" applyNumberFormat="1" applyFont="1" applyFill="1" applyBorder="1" applyAlignment="1" applyProtection="1">
      <alignment horizontal="center" vertical="center"/>
      <protection hidden="1"/>
    </xf>
    <xf numFmtId="170" fontId="2" fillId="0" borderId="5" xfId="0" applyNumberFormat="1" applyFont="1" applyFill="1" applyBorder="1" applyAlignment="1" applyProtection="1">
      <alignment horizontal="right" vertical="center"/>
      <protection hidden="1"/>
    </xf>
    <xf numFmtId="170" fontId="2" fillId="0" borderId="0" xfId="0" applyNumberFormat="1" applyFont="1" applyFill="1" applyAlignment="1" applyProtection="1">
      <alignment horizontal="right" vertical="center"/>
      <protection hidden="1"/>
    </xf>
    <xf numFmtId="170" fontId="1" fillId="0" borderId="5" xfId="0" applyNumberFormat="1" applyFont="1" applyFill="1" applyBorder="1" applyAlignment="1" applyProtection="1">
      <alignment horizontal="right" vertical="center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0" fontId="2" fillId="0" borderId="15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167" fontId="2" fillId="0" borderId="6" xfId="0" applyNumberFormat="1" applyFont="1" applyFill="1" applyBorder="1" applyAlignment="1" applyProtection="1">
      <alignment horizontal="center" vertical="center"/>
      <protection hidden="1"/>
    </xf>
    <xf numFmtId="167" fontId="1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alignment horizontal="centerContinuous"/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 wrapText="1"/>
      <protection hidden="1"/>
    </xf>
    <xf numFmtId="0" fontId="2" fillId="0" borderId="7" xfId="0" applyNumberFormat="1" applyFont="1" applyFill="1" applyBorder="1" applyAlignment="1" applyProtection="1">
      <alignment horizontal="center" vertical="top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169" fontId="2" fillId="0" borderId="10" xfId="0" applyNumberFormat="1" applyFont="1" applyFill="1" applyBorder="1" applyAlignment="1" applyProtection="1">
      <alignment horizontal="left" vertical="center" wrapText="1"/>
      <protection hidden="1"/>
    </xf>
    <xf numFmtId="169" fontId="2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horizontal="center" vertical="center"/>
      <protection hidden="1"/>
    </xf>
    <xf numFmtId="169" fontId="1" fillId="0" borderId="10" xfId="0" applyNumberFormat="1" applyFont="1" applyFill="1" applyBorder="1" applyAlignment="1" applyProtection="1">
      <alignment horizontal="left" vertical="center" wrapText="1"/>
      <protection hidden="1"/>
    </xf>
    <xf numFmtId="169" fontId="1" fillId="0" borderId="9" xfId="0" applyNumberFormat="1" applyFont="1" applyFill="1" applyBorder="1" applyAlignment="1" applyProtection="1">
      <alignment horizontal="left" vertical="center" wrapText="1"/>
      <protection hidden="1"/>
    </xf>
    <xf numFmtId="166" fontId="1" fillId="0" borderId="7" xfId="0" applyNumberFormat="1" applyFont="1" applyFill="1" applyBorder="1" applyAlignment="1" applyProtection="1">
      <alignment horizontal="center" vertical="center"/>
      <protection hidden="1"/>
    </xf>
    <xf numFmtId="166" fontId="1" fillId="0" borderId="6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3"/>
  <sheetViews>
    <sheetView showGridLines="0" tabSelected="1" topLeftCell="A4" workbookViewId="0">
      <selection activeCell="X15" sqref="X15"/>
    </sheetView>
  </sheetViews>
  <sheetFormatPr defaultColWidth="9.140625" defaultRowHeight="12.75" x14ac:dyDescent="0.2"/>
  <cols>
    <col min="1" max="1" width="0.42578125" style="2" customWidth="1"/>
    <col min="2" max="13" width="0" style="2" hidden="1" customWidth="1"/>
    <col min="14" max="14" width="57.140625" style="2" customWidth="1"/>
    <col min="15" max="22" width="0" style="2" hidden="1" customWidth="1"/>
    <col min="23" max="23" width="7.7109375" style="2" customWidth="1"/>
    <col min="24" max="24" width="9.7109375" style="2" customWidth="1"/>
    <col min="25" max="30" width="0" style="2" hidden="1" customWidth="1"/>
    <col min="31" max="31" width="14.85546875" style="2" customWidth="1"/>
    <col min="32" max="32" width="14.7109375" style="2" customWidth="1"/>
    <col min="33" max="33" width="9.28515625" style="2" customWidth="1"/>
    <col min="34" max="34" width="0" style="2" hidden="1" customWidth="1"/>
    <col min="35" max="35" width="0.42578125" style="2" customWidth="1"/>
    <col min="36" max="252" width="9.140625" style="2" customWidth="1"/>
    <col min="253" max="16384" width="9.140625" style="2"/>
  </cols>
  <sheetData>
    <row r="1" spans="1:35" ht="13.15" hidden="1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3.15" hidden="1" customHeight="1" x14ac:dyDescent="0.2">
      <c r="A2" s="7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1"/>
      <c r="AF2" s="1"/>
      <c r="AG2" s="1"/>
      <c r="AH2" s="1"/>
      <c r="AI2" s="1"/>
    </row>
    <row r="3" spans="1:35" ht="13.15" hidden="1" customHeight="1" x14ac:dyDescent="0.2">
      <c r="A3" s="7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</row>
    <row r="4" spans="1:35" ht="34.15" customHeight="1" x14ac:dyDescent="0.2">
      <c r="A4" s="4" t="s">
        <v>58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0" t="s">
        <v>61</v>
      </c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1"/>
      <c r="AI4" s="1"/>
    </row>
    <row r="5" spans="1:35" ht="16.899999999999999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1" t="s">
        <v>62</v>
      </c>
      <c r="AH5" s="1"/>
      <c r="AI5" s="1"/>
    </row>
    <row r="6" spans="1:35" ht="12.75" customHeight="1" x14ac:dyDescent="0.2">
      <c r="A6" s="8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  <c r="N6" s="48" t="s">
        <v>56</v>
      </c>
      <c r="O6" s="13"/>
      <c r="P6" s="11"/>
      <c r="Q6" s="11"/>
      <c r="R6" s="11"/>
      <c r="S6" s="10"/>
      <c r="T6" s="10"/>
      <c r="U6" s="10"/>
      <c r="V6" s="12"/>
      <c r="W6" s="49" t="s">
        <v>54</v>
      </c>
      <c r="X6" s="49" t="s">
        <v>53</v>
      </c>
      <c r="Y6" s="44"/>
      <c r="Z6" s="44"/>
      <c r="AA6" s="44"/>
      <c r="AB6" s="44"/>
      <c r="AC6" s="44"/>
      <c r="AD6" s="44"/>
      <c r="AE6" s="45"/>
      <c r="AF6" s="49" t="s">
        <v>60</v>
      </c>
      <c r="AG6" s="49" t="s">
        <v>57</v>
      </c>
      <c r="AH6" s="51"/>
      <c r="AI6" s="3"/>
    </row>
    <row r="7" spans="1:35" ht="13.15" hidden="1" customHeight="1" x14ac:dyDescent="0.2">
      <c r="A7" s="8"/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37"/>
      <c r="N7" s="48"/>
      <c r="O7" s="4"/>
      <c r="P7" s="4"/>
      <c r="Q7" s="4"/>
      <c r="R7" s="4"/>
      <c r="S7" s="15"/>
      <c r="T7" s="15"/>
      <c r="U7" s="15"/>
      <c r="V7" s="39"/>
      <c r="W7" s="49"/>
      <c r="X7" s="49"/>
      <c r="Y7" s="45"/>
      <c r="Z7" s="45"/>
      <c r="AA7" s="45"/>
      <c r="AB7" s="45"/>
      <c r="AC7" s="45"/>
      <c r="AD7" s="45"/>
      <c r="AE7" s="45"/>
      <c r="AF7" s="49"/>
      <c r="AG7" s="49"/>
      <c r="AH7" s="51"/>
      <c r="AI7" s="3"/>
    </row>
    <row r="8" spans="1:35" ht="30.75" customHeight="1" thickBot="1" x14ac:dyDescent="0.25">
      <c r="A8" s="5"/>
      <c r="B8" s="16" t="s">
        <v>56</v>
      </c>
      <c r="C8" s="17" t="s">
        <v>56</v>
      </c>
      <c r="D8" s="17" t="s">
        <v>56</v>
      </c>
      <c r="E8" s="17" t="s">
        <v>56</v>
      </c>
      <c r="F8" s="17" t="s">
        <v>56</v>
      </c>
      <c r="G8" s="17"/>
      <c r="H8" s="17"/>
      <c r="I8" s="17"/>
      <c r="J8" s="17" t="s">
        <v>56</v>
      </c>
      <c r="K8" s="17"/>
      <c r="L8" s="17" t="s">
        <v>56</v>
      </c>
      <c r="M8" s="18" t="s">
        <v>56</v>
      </c>
      <c r="N8" s="48"/>
      <c r="O8" s="38" t="s">
        <v>56</v>
      </c>
      <c r="P8" s="18" t="s">
        <v>56</v>
      </c>
      <c r="Q8" s="18" t="s">
        <v>56</v>
      </c>
      <c r="R8" s="18" t="s">
        <v>56</v>
      </c>
      <c r="S8" s="17" t="s">
        <v>56</v>
      </c>
      <c r="T8" s="17" t="s">
        <v>56</v>
      </c>
      <c r="U8" s="17" t="s">
        <v>56</v>
      </c>
      <c r="V8" s="19" t="s">
        <v>55</v>
      </c>
      <c r="W8" s="49"/>
      <c r="X8" s="49"/>
      <c r="Y8" s="46" t="s">
        <v>52</v>
      </c>
      <c r="Z8" s="46" t="s">
        <v>51</v>
      </c>
      <c r="AA8" s="46" t="s">
        <v>50</v>
      </c>
      <c r="AB8" s="46" t="s">
        <v>49</v>
      </c>
      <c r="AC8" s="46" t="s">
        <v>48</v>
      </c>
      <c r="AD8" s="46" t="s">
        <v>47</v>
      </c>
      <c r="AE8" s="47" t="s">
        <v>59</v>
      </c>
      <c r="AF8" s="49"/>
      <c r="AG8" s="49"/>
      <c r="AH8" s="51"/>
      <c r="AI8" s="3"/>
    </row>
    <row r="9" spans="1:35" ht="13.15" hidden="1" customHeight="1" x14ac:dyDescent="0.2">
      <c r="A9" s="5"/>
      <c r="B9" s="4"/>
      <c r="C9" s="4"/>
      <c r="D9" s="4">
        <v>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15"/>
      <c r="T9" s="15"/>
      <c r="U9" s="15"/>
      <c r="V9" s="20"/>
      <c r="W9" s="20">
        <v>3</v>
      </c>
      <c r="X9" s="20">
        <v>4</v>
      </c>
      <c r="Y9" s="20">
        <v>8</v>
      </c>
      <c r="Z9" s="20"/>
      <c r="AA9" s="20"/>
      <c r="AB9" s="21"/>
      <c r="AC9" s="21"/>
      <c r="AD9" s="21"/>
      <c r="AE9" s="22">
        <v>11</v>
      </c>
      <c r="AF9" s="23"/>
      <c r="AG9" s="23"/>
      <c r="AH9" s="23"/>
      <c r="AI9" s="6"/>
    </row>
    <row r="10" spans="1:35" x14ac:dyDescent="0.2">
      <c r="A10" s="5"/>
      <c r="B10" s="52" t="s">
        <v>4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3"/>
      <c r="V10" s="24"/>
      <c r="W10" s="42">
        <v>1</v>
      </c>
      <c r="X10" s="42">
        <v>0</v>
      </c>
      <c r="Y10" s="54"/>
      <c r="Z10" s="54"/>
      <c r="AA10" s="54"/>
      <c r="AB10" s="54"/>
      <c r="AC10" s="54"/>
      <c r="AD10" s="55"/>
      <c r="AE10" s="25">
        <f>AE11+AE12+AE13+AE14+AE15+AE16+AE17</f>
        <v>153534609.41</v>
      </c>
      <c r="AF10" s="25">
        <f>AF11+AF12+AF13+AF14+AF15+AF16+AF17</f>
        <v>157027200</v>
      </c>
      <c r="AG10" s="34">
        <f>AF10/AE10</f>
        <v>1.0227479042244694</v>
      </c>
      <c r="AH10" s="26"/>
      <c r="AI10" s="6" t="s">
        <v>0</v>
      </c>
    </row>
    <row r="11" spans="1:35" ht="36" customHeight="1" x14ac:dyDescent="0.2">
      <c r="A11" s="5"/>
      <c r="B11" s="56" t="s">
        <v>46</v>
      </c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7"/>
      <c r="V11" s="24"/>
      <c r="W11" s="43">
        <v>1</v>
      </c>
      <c r="X11" s="43">
        <v>2</v>
      </c>
      <c r="Y11" s="58"/>
      <c r="Z11" s="58"/>
      <c r="AA11" s="58"/>
      <c r="AB11" s="58"/>
      <c r="AC11" s="58"/>
      <c r="AD11" s="59"/>
      <c r="AE11" s="27">
        <v>4634230</v>
      </c>
      <c r="AF11" s="27">
        <v>4634230</v>
      </c>
      <c r="AG11" s="36">
        <f t="shared" ref="AG11:AG56" si="0">AF11/AE11</f>
        <v>1</v>
      </c>
      <c r="AH11" s="26"/>
      <c r="AI11" s="6" t="s">
        <v>0</v>
      </c>
    </row>
    <row r="12" spans="1:35" ht="38.25" x14ac:dyDescent="0.2">
      <c r="A12" s="5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 t="s">
        <v>5</v>
      </c>
      <c r="O12" s="30"/>
      <c r="P12" s="30"/>
      <c r="Q12" s="30"/>
      <c r="R12" s="30"/>
      <c r="S12" s="30"/>
      <c r="T12" s="30"/>
      <c r="U12" s="31"/>
      <c r="V12" s="24"/>
      <c r="W12" s="43">
        <v>1</v>
      </c>
      <c r="X12" s="43">
        <v>3</v>
      </c>
      <c r="Y12" s="32"/>
      <c r="Z12" s="32"/>
      <c r="AA12" s="32"/>
      <c r="AB12" s="32"/>
      <c r="AC12" s="32"/>
      <c r="AD12" s="33"/>
      <c r="AE12" s="27">
        <v>3517900</v>
      </c>
      <c r="AF12" s="27">
        <v>3517900</v>
      </c>
      <c r="AG12" s="36">
        <f t="shared" si="0"/>
        <v>1</v>
      </c>
      <c r="AH12" s="26"/>
      <c r="AI12" s="6"/>
    </row>
    <row r="13" spans="1:35" ht="43.15" customHeight="1" x14ac:dyDescent="0.2">
      <c r="A13" s="5"/>
      <c r="B13" s="56" t="s">
        <v>45</v>
      </c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7"/>
      <c r="V13" s="24"/>
      <c r="W13" s="43">
        <v>1</v>
      </c>
      <c r="X13" s="43">
        <v>4</v>
      </c>
      <c r="Y13" s="58"/>
      <c r="Z13" s="58"/>
      <c r="AA13" s="58"/>
      <c r="AB13" s="58"/>
      <c r="AC13" s="58"/>
      <c r="AD13" s="59"/>
      <c r="AE13" s="27">
        <v>94968733.120000005</v>
      </c>
      <c r="AF13" s="27">
        <v>98461323.709999993</v>
      </c>
      <c r="AG13" s="36">
        <f t="shared" si="0"/>
        <v>1.0367762154475288</v>
      </c>
      <c r="AH13" s="26"/>
      <c r="AI13" s="6" t="s">
        <v>0</v>
      </c>
    </row>
    <row r="14" spans="1:35" x14ac:dyDescent="0.2">
      <c r="A14" s="5"/>
      <c r="B14" s="56" t="s">
        <v>44</v>
      </c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7"/>
      <c r="V14" s="24"/>
      <c r="W14" s="43">
        <v>1</v>
      </c>
      <c r="X14" s="43">
        <v>5</v>
      </c>
      <c r="Y14" s="58"/>
      <c r="Z14" s="58"/>
      <c r="AA14" s="58"/>
      <c r="AB14" s="58"/>
      <c r="AC14" s="58"/>
      <c r="AD14" s="59"/>
      <c r="AE14" s="27">
        <v>16030</v>
      </c>
      <c r="AF14" s="27">
        <v>16030</v>
      </c>
      <c r="AG14" s="36">
        <f t="shared" si="0"/>
        <v>1</v>
      </c>
      <c r="AH14" s="26"/>
      <c r="AI14" s="6" t="s">
        <v>0</v>
      </c>
    </row>
    <row r="15" spans="1:35" ht="32.450000000000003" customHeight="1" x14ac:dyDescent="0.2">
      <c r="A15" s="5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 t="s">
        <v>3</v>
      </c>
      <c r="O15" s="30"/>
      <c r="P15" s="30"/>
      <c r="Q15" s="30"/>
      <c r="R15" s="30"/>
      <c r="S15" s="30"/>
      <c r="T15" s="30"/>
      <c r="U15" s="31"/>
      <c r="V15" s="24"/>
      <c r="W15" s="43">
        <v>1</v>
      </c>
      <c r="X15" s="43">
        <v>6</v>
      </c>
      <c r="Y15" s="32"/>
      <c r="Z15" s="32"/>
      <c r="AA15" s="32"/>
      <c r="AB15" s="32"/>
      <c r="AC15" s="32"/>
      <c r="AD15" s="33"/>
      <c r="AE15" s="27">
        <v>3120593.69</v>
      </c>
      <c r="AF15" s="27">
        <v>3120593.69</v>
      </c>
      <c r="AG15" s="36">
        <f t="shared" si="0"/>
        <v>1</v>
      </c>
      <c r="AH15" s="26"/>
      <c r="AI15" s="6"/>
    </row>
    <row r="16" spans="1:35" x14ac:dyDescent="0.2">
      <c r="A16" s="5"/>
      <c r="B16" s="56" t="s">
        <v>43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7"/>
      <c r="V16" s="24"/>
      <c r="W16" s="43">
        <v>1</v>
      </c>
      <c r="X16" s="43">
        <v>11</v>
      </c>
      <c r="Y16" s="58"/>
      <c r="Z16" s="58"/>
      <c r="AA16" s="58"/>
      <c r="AB16" s="58"/>
      <c r="AC16" s="58"/>
      <c r="AD16" s="59"/>
      <c r="AE16" s="27">
        <v>46022.6</v>
      </c>
      <c r="AF16" s="27">
        <v>46022.6</v>
      </c>
      <c r="AG16" s="36">
        <f t="shared" si="0"/>
        <v>1</v>
      </c>
      <c r="AH16" s="26"/>
      <c r="AI16" s="6" t="s">
        <v>0</v>
      </c>
    </row>
    <row r="17" spans="1:35" x14ac:dyDescent="0.2">
      <c r="A17" s="5"/>
      <c r="B17" s="56" t="s">
        <v>42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7"/>
      <c r="V17" s="24"/>
      <c r="W17" s="43">
        <v>1</v>
      </c>
      <c r="X17" s="43">
        <v>13</v>
      </c>
      <c r="Y17" s="58"/>
      <c r="Z17" s="58"/>
      <c r="AA17" s="58"/>
      <c r="AB17" s="58"/>
      <c r="AC17" s="58"/>
      <c r="AD17" s="59"/>
      <c r="AE17" s="27">
        <v>47231100</v>
      </c>
      <c r="AF17" s="27">
        <v>47231100</v>
      </c>
      <c r="AG17" s="36">
        <f t="shared" si="0"/>
        <v>1</v>
      </c>
      <c r="AH17" s="26"/>
      <c r="AI17" s="6" t="s">
        <v>0</v>
      </c>
    </row>
    <row r="18" spans="1:35" x14ac:dyDescent="0.2">
      <c r="A18" s="5"/>
      <c r="B18" s="52" t="s">
        <v>41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3"/>
      <c r="V18" s="24"/>
      <c r="W18" s="42">
        <v>2</v>
      </c>
      <c r="X18" s="42">
        <v>0</v>
      </c>
      <c r="Y18" s="54"/>
      <c r="Z18" s="54"/>
      <c r="AA18" s="54"/>
      <c r="AB18" s="54"/>
      <c r="AC18" s="54"/>
      <c r="AD18" s="55"/>
      <c r="AE18" s="25">
        <v>3446000</v>
      </c>
      <c r="AF18" s="25">
        <v>3446000</v>
      </c>
      <c r="AG18" s="34">
        <f t="shared" si="0"/>
        <v>1</v>
      </c>
      <c r="AH18" s="26"/>
      <c r="AI18" s="6" t="s">
        <v>0</v>
      </c>
    </row>
    <row r="19" spans="1:35" x14ac:dyDescent="0.2">
      <c r="A19" s="5"/>
      <c r="B19" s="56" t="s">
        <v>40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7"/>
      <c r="V19" s="24"/>
      <c r="W19" s="43">
        <v>2</v>
      </c>
      <c r="X19" s="43">
        <v>3</v>
      </c>
      <c r="Y19" s="58"/>
      <c r="Z19" s="58"/>
      <c r="AA19" s="58"/>
      <c r="AB19" s="58"/>
      <c r="AC19" s="58"/>
      <c r="AD19" s="59"/>
      <c r="AE19" s="27">
        <v>3446000</v>
      </c>
      <c r="AF19" s="27">
        <v>2573700</v>
      </c>
      <c r="AG19" s="36">
        <f t="shared" si="0"/>
        <v>0.74686593151479974</v>
      </c>
      <c r="AH19" s="26"/>
      <c r="AI19" s="6" t="s">
        <v>0</v>
      </c>
    </row>
    <row r="20" spans="1:35" x14ac:dyDescent="0.2">
      <c r="A20" s="5"/>
      <c r="B20" s="52" t="s">
        <v>39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3"/>
      <c r="V20" s="24"/>
      <c r="W20" s="42">
        <v>3</v>
      </c>
      <c r="X20" s="42">
        <v>0</v>
      </c>
      <c r="Y20" s="54"/>
      <c r="Z20" s="54"/>
      <c r="AA20" s="54"/>
      <c r="AB20" s="54"/>
      <c r="AC20" s="54"/>
      <c r="AD20" s="55"/>
      <c r="AE20" s="25">
        <v>9025677.4000000004</v>
      </c>
      <c r="AF20" s="25">
        <v>9025677.4000000004</v>
      </c>
      <c r="AG20" s="34">
        <f t="shared" si="0"/>
        <v>1</v>
      </c>
      <c r="AH20" s="26"/>
      <c r="AI20" s="6" t="s">
        <v>0</v>
      </c>
    </row>
    <row r="21" spans="1:35" ht="34.15" customHeight="1" x14ac:dyDescent="0.2">
      <c r="A21" s="5"/>
      <c r="B21" s="56" t="s">
        <v>38</v>
      </c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/>
      <c r="V21" s="24"/>
      <c r="W21" s="43">
        <v>3</v>
      </c>
      <c r="X21" s="43">
        <v>10</v>
      </c>
      <c r="Y21" s="58"/>
      <c r="Z21" s="58"/>
      <c r="AA21" s="58"/>
      <c r="AB21" s="58"/>
      <c r="AC21" s="58"/>
      <c r="AD21" s="59"/>
      <c r="AE21" s="27">
        <v>9025677.4000000004</v>
      </c>
      <c r="AF21" s="27">
        <v>9025677.4000000004</v>
      </c>
      <c r="AG21" s="36">
        <f t="shared" si="0"/>
        <v>1</v>
      </c>
      <c r="AH21" s="26"/>
      <c r="AI21" s="6" t="s">
        <v>0</v>
      </c>
    </row>
    <row r="22" spans="1:35" x14ac:dyDescent="0.2">
      <c r="A22" s="5"/>
      <c r="B22" s="52" t="s">
        <v>37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3"/>
      <c r="V22" s="24"/>
      <c r="W22" s="42">
        <v>4</v>
      </c>
      <c r="X22" s="42">
        <v>0</v>
      </c>
      <c r="Y22" s="54"/>
      <c r="Z22" s="54"/>
      <c r="AA22" s="54"/>
      <c r="AB22" s="54"/>
      <c r="AC22" s="54"/>
      <c r="AD22" s="55"/>
      <c r="AE22" s="25">
        <f>AE23+AE24+AE25+AE26+AE27+AE28</f>
        <v>163825633.59999999</v>
      </c>
      <c r="AF22" s="25">
        <f>AF23+AF24+AF25+AF26+AF27+AF28</f>
        <v>162235150.18000001</v>
      </c>
      <c r="AG22" s="34">
        <f t="shared" si="0"/>
        <v>0.99029160830909191</v>
      </c>
      <c r="AH22" s="26"/>
      <c r="AI22" s="6" t="s">
        <v>0</v>
      </c>
    </row>
    <row r="23" spans="1:35" x14ac:dyDescent="0.2">
      <c r="A23" s="5"/>
      <c r="B23" s="56" t="s">
        <v>36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7"/>
      <c r="V23" s="24"/>
      <c r="W23" s="43">
        <v>4</v>
      </c>
      <c r="X23" s="43">
        <v>5</v>
      </c>
      <c r="Y23" s="58"/>
      <c r="Z23" s="58"/>
      <c r="AA23" s="58"/>
      <c r="AB23" s="58"/>
      <c r="AC23" s="58"/>
      <c r="AD23" s="59"/>
      <c r="AE23" s="27">
        <v>2251000</v>
      </c>
      <c r="AF23" s="27">
        <v>2251000</v>
      </c>
      <c r="AG23" s="36">
        <f t="shared" si="0"/>
        <v>1</v>
      </c>
      <c r="AH23" s="26"/>
      <c r="AI23" s="6" t="s">
        <v>0</v>
      </c>
    </row>
    <row r="24" spans="1:35" x14ac:dyDescent="0.2">
      <c r="A24" s="5"/>
      <c r="B24" s="56" t="s">
        <v>35</v>
      </c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7"/>
      <c r="V24" s="24"/>
      <c r="W24" s="43">
        <v>4</v>
      </c>
      <c r="X24" s="43">
        <v>6</v>
      </c>
      <c r="Y24" s="58"/>
      <c r="Z24" s="58"/>
      <c r="AA24" s="58"/>
      <c r="AB24" s="58"/>
      <c r="AC24" s="58"/>
      <c r="AD24" s="59"/>
      <c r="AE24" s="27">
        <v>58973150</v>
      </c>
      <c r="AF24" s="27">
        <v>58973150</v>
      </c>
      <c r="AG24" s="36">
        <f t="shared" si="0"/>
        <v>1</v>
      </c>
      <c r="AH24" s="26"/>
      <c r="AI24" s="6" t="s">
        <v>0</v>
      </c>
    </row>
    <row r="25" spans="1:35" x14ac:dyDescent="0.2">
      <c r="A25" s="5"/>
      <c r="B25" s="56" t="s">
        <v>34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7"/>
      <c r="V25" s="24"/>
      <c r="W25" s="43">
        <v>4</v>
      </c>
      <c r="X25" s="43">
        <v>8</v>
      </c>
      <c r="Y25" s="58"/>
      <c r="Z25" s="58"/>
      <c r="AA25" s="58"/>
      <c r="AB25" s="58"/>
      <c r="AC25" s="58"/>
      <c r="AD25" s="59"/>
      <c r="AE25" s="27">
        <v>32894674.59</v>
      </c>
      <c r="AF25" s="27">
        <v>32894674.59</v>
      </c>
      <c r="AG25" s="36">
        <f t="shared" si="0"/>
        <v>1</v>
      </c>
      <c r="AH25" s="26"/>
      <c r="AI25" s="6" t="s">
        <v>0</v>
      </c>
    </row>
    <row r="26" spans="1:35" x14ac:dyDescent="0.2">
      <c r="A26" s="5"/>
      <c r="B26" s="56" t="s">
        <v>33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7"/>
      <c r="V26" s="24"/>
      <c r="W26" s="43">
        <v>4</v>
      </c>
      <c r="X26" s="43">
        <v>9</v>
      </c>
      <c r="Y26" s="58"/>
      <c r="Z26" s="58"/>
      <c r="AA26" s="58"/>
      <c r="AB26" s="58"/>
      <c r="AC26" s="58"/>
      <c r="AD26" s="59"/>
      <c r="AE26" s="27">
        <v>58505925.590000004</v>
      </c>
      <c r="AF26" s="27">
        <v>58505925.590000004</v>
      </c>
      <c r="AG26" s="36">
        <f t="shared" si="0"/>
        <v>1</v>
      </c>
      <c r="AH26" s="26"/>
      <c r="AI26" s="6" t="s">
        <v>0</v>
      </c>
    </row>
    <row r="27" spans="1:35" x14ac:dyDescent="0.2">
      <c r="A27" s="5"/>
      <c r="B27" s="56" t="s">
        <v>32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7"/>
      <c r="V27" s="24"/>
      <c r="W27" s="43">
        <v>4</v>
      </c>
      <c r="X27" s="43">
        <v>10</v>
      </c>
      <c r="Y27" s="58"/>
      <c r="Z27" s="58"/>
      <c r="AA27" s="58"/>
      <c r="AB27" s="58"/>
      <c r="AC27" s="58"/>
      <c r="AD27" s="59"/>
      <c r="AE27" s="27">
        <v>5400000</v>
      </c>
      <c r="AF27" s="27">
        <v>5400000</v>
      </c>
      <c r="AG27" s="36">
        <f t="shared" si="0"/>
        <v>1</v>
      </c>
      <c r="AH27" s="26"/>
      <c r="AI27" s="6" t="s">
        <v>0</v>
      </c>
    </row>
    <row r="28" spans="1:35" x14ac:dyDescent="0.2">
      <c r="A28" s="5"/>
      <c r="B28" s="56" t="s">
        <v>31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7"/>
      <c r="V28" s="24"/>
      <c r="W28" s="43">
        <v>4</v>
      </c>
      <c r="X28" s="43">
        <v>12</v>
      </c>
      <c r="Y28" s="58"/>
      <c r="Z28" s="58"/>
      <c r="AA28" s="58"/>
      <c r="AB28" s="58"/>
      <c r="AC28" s="58"/>
      <c r="AD28" s="59"/>
      <c r="AE28" s="27">
        <v>5800883.4199999999</v>
      </c>
      <c r="AF28" s="27">
        <v>4210400</v>
      </c>
      <c r="AG28" s="36">
        <f t="shared" si="0"/>
        <v>0.7258204820120312</v>
      </c>
      <c r="AH28" s="26"/>
      <c r="AI28" s="6" t="s">
        <v>0</v>
      </c>
    </row>
    <row r="29" spans="1:35" x14ac:dyDescent="0.2">
      <c r="A29" s="5"/>
      <c r="B29" s="52" t="s">
        <v>30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3"/>
      <c r="V29" s="24"/>
      <c r="W29" s="42">
        <v>5</v>
      </c>
      <c r="X29" s="42">
        <v>0</v>
      </c>
      <c r="Y29" s="54"/>
      <c r="Z29" s="54"/>
      <c r="AA29" s="54"/>
      <c r="AB29" s="54"/>
      <c r="AC29" s="54"/>
      <c r="AD29" s="55"/>
      <c r="AE29" s="25">
        <f>AE30+AE31+AE32+AE33+AE3</f>
        <v>519395842.08999997</v>
      </c>
      <c r="AF29" s="25">
        <f>AF30+AF31+AF32+AF33+AF3</f>
        <v>522395842.08999997</v>
      </c>
      <c r="AG29" s="34">
        <f t="shared" si="0"/>
        <v>1.0057759415014342</v>
      </c>
      <c r="AH29" s="26"/>
      <c r="AI29" s="6" t="s">
        <v>0</v>
      </c>
    </row>
    <row r="30" spans="1:35" x14ac:dyDescent="0.2">
      <c r="A30" s="5"/>
      <c r="B30" s="56" t="s">
        <v>29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7"/>
      <c r="V30" s="24"/>
      <c r="W30" s="43">
        <v>5</v>
      </c>
      <c r="X30" s="43">
        <v>1</v>
      </c>
      <c r="Y30" s="58"/>
      <c r="Z30" s="58"/>
      <c r="AA30" s="58"/>
      <c r="AB30" s="58"/>
      <c r="AC30" s="58"/>
      <c r="AD30" s="59"/>
      <c r="AE30" s="27">
        <v>172616080.12</v>
      </c>
      <c r="AF30" s="27">
        <v>172616080.12</v>
      </c>
      <c r="AG30" s="36">
        <f t="shared" si="0"/>
        <v>1</v>
      </c>
      <c r="AH30" s="26"/>
      <c r="AI30" s="6" t="s">
        <v>0</v>
      </c>
    </row>
    <row r="31" spans="1:35" x14ac:dyDescent="0.2">
      <c r="A31" s="5"/>
      <c r="B31" s="56" t="s">
        <v>28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7"/>
      <c r="V31" s="24"/>
      <c r="W31" s="43">
        <v>5</v>
      </c>
      <c r="X31" s="43">
        <v>2</v>
      </c>
      <c r="Y31" s="58"/>
      <c r="Z31" s="58"/>
      <c r="AA31" s="58"/>
      <c r="AB31" s="58"/>
      <c r="AC31" s="58"/>
      <c r="AD31" s="59"/>
      <c r="AE31" s="27">
        <v>316072236.88</v>
      </c>
      <c r="AF31" s="27">
        <f>AE31+3000000</f>
        <v>319072236.88</v>
      </c>
      <c r="AG31" s="36">
        <f t="shared" si="0"/>
        <v>1.0094915011505392</v>
      </c>
      <c r="AH31" s="26"/>
      <c r="AI31" s="6" t="s">
        <v>0</v>
      </c>
    </row>
    <row r="32" spans="1:35" x14ac:dyDescent="0.2">
      <c r="A32" s="5"/>
      <c r="B32" s="56" t="s">
        <v>27</v>
      </c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  <c r="U32" s="57"/>
      <c r="V32" s="24"/>
      <c r="W32" s="43">
        <v>5</v>
      </c>
      <c r="X32" s="43">
        <v>3</v>
      </c>
      <c r="Y32" s="58"/>
      <c r="Z32" s="58"/>
      <c r="AA32" s="58"/>
      <c r="AB32" s="58"/>
      <c r="AC32" s="58"/>
      <c r="AD32" s="59"/>
      <c r="AE32" s="27">
        <v>1566756.09</v>
      </c>
      <c r="AF32" s="27">
        <v>1566756.09</v>
      </c>
      <c r="AG32" s="36">
        <f t="shared" si="0"/>
        <v>1</v>
      </c>
      <c r="AH32" s="26"/>
      <c r="AI32" s="6" t="s">
        <v>0</v>
      </c>
    </row>
    <row r="33" spans="1:35" x14ac:dyDescent="0.2">
      <c r="A33" s="5"/>
      <c r="B33" s="56" t="s">
        <v>26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7"/>
      <c r="V33" s="24"/>
      <c r="W33" s="43">
        <v>5</v>
      </c>
      <c r="X33" s="43">
        <v>5</v>
      </c>
      <c r="Y33" s="58"/>
      <c r="Z33" s="58"/>
      <c r="AA33" s="58"/>
      <c r="AB33" s="58"/>
      <c r="AC33" s="58"/>
      <c r="AD33" s="59"/>
      <c r="AE33" s="27">
        <v>29140769</v>
      </c>
      <c r="AF33" s="27">
        <v>29140769</v>
      </c>
      <c r="AG33" s="36">
        <f t="shared" si="0"/>
        <v>1</v>
      </c>
      <c r="AH33" s="26"/>
      <c r="AI33" s="6" t="s">
        <v>0</v>
      </c>
    </row>
    <row r="34" spans="1:35" x14ac:dyDescent="0.2">
      <c r="A34" s="5"/>
      <c r="B34" s="52" t="s">
        <v>25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3"/>
      <c r="V34" s="24"/>
      <c r="W34" s="42">
        <v>6</v>
      </c>
      <c r="X34" s="42">
        <v>0</v>
      </c>
      <c r="Y34" s="54"/>
      <c r="Z34" s="54"/>
      <c r="AA34" s="54"/>
      <c r="AB34" s="54"/>
      <c r="AC34" s="54"/>
      <c r="AD34" s="55"/>
      <c r="AE34" s="25">
        <v>205000</v>
      </c>
      <c r="AF34" s="25">
        <v>205000</v>
      </c>
      <c r="AG34" s="34">
        <f t="shared" si="0"/>
        <v>1</v>
      </c>
      <c r="AH34" s="26"/>
      <c r="AI34" s="6" t="s">
        <v>0</v>
      </c>
    </row>
    <row r="35" spans="1:35" ht="19.899999999999999" customHeight="1" x14ac:dyDescent="0.2">
      <c r="A35" s="5"/>
      <c r="B35" s="56" t="s">
        <v>24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7"/>
      <c r="V35" s="24"/>
      <c r="W35" s="43">
        <v>6</v>
      </c>
      <c r="X35" s="43">
        <v>3</v>
      </c>
      <c r="Y35" s="58"/>
      <c r="Z35" s="58"/>
      <c r="AA35" s="58"/>
      <c r="AB35" s="58"/>
      <c r="AC35" s="58"/>
      <c r="AD35" s="59"/>
      <c r="AE35" s="27">
        <v>205000</v>
      </c>
      <c r="AF35" s="27">
        <v>205000</v>
      </c>
      <c r="AG35" s="36">
        <f t="shared" si="0"/>
        <v>1</v>
      </c>
      <c r="AH35" s="26"/>
      <c r="AI35" s="6" t="s">
        <v>0</v>
      </c>
    </row>
    <row r="36" spans="1:35" x14ac:dyDescent="0.2">
      <c r="A36" s="5"/>
      <c r="B36" s="52" t="s">
        <v>2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3"/>
      <c r="V36" s="24"/>
      <c r="W36" s="42">
        <v>7</v>
      </c>
      <c r="X36" s="42">
        <v>0</v>
      </c>
      <c r="Y36" s="54"/>
      <c r="Z36" s="54"/>
      <c r="AA36" s="54"/>
      <c r="AB36" s="54"/>
      <c r="AC36" s="54"/>
      <c r="AD36" s="55"/>
      <c r="AE36" s="25">
        <f>AE37+AE38+AE39+AE40++AE42+AE41</f>
        <v>2130736643.2199998</v>
      </c>
      <c r="AF36" s="25">
        <f>AF37+AF38+AF39+AF40++AF42+AF41</f>
        <v>2088469199.9999998</v>
      </c>
      <c r="AG36" s="34">
        <f t="shared" si="0"/>
        <v>0.98016299041249655</v>
      </c>
      <c r="AH36" s="26"/>
      <c r="AI36" s="6" t="s">
        <v>0</v>
      </c>
    </row>
    <row r="37" spans="1:35" x14ac:dyDescent="0.2">
      <c r="A37" s="5"/>
      <c r="B37" s="56" t="s">
        <v>23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7"/>
      <c r="V37" s="24"/>
      <c r="W37" s="43">
        <v>7</v>
      </c>
      <c r="X37" s="43">
        <v>1</v>
      </c>
      <c r="Y37" s="58"/>
      <c r="Z37" s="58"/>
      <c r="AA37" s="58"/>
      <c r="AB37" s="58"/>
      <c r="AC37" s="58"/>
      <c r="AD37" s="59"/>
      <c r="AE37" s="27">
        <v>439412795.74000001</v>
      </c>
      <c r="AF37" s="27">
        <f>AE37-10000000+550000</f>
        <v>429962795.74000001</v>
      </c>
      <c r="AG37" s="36">
        <f t="shared" si="0"/>
        <v>0.97849402636515037</v>
      </c>
      <c r="AH37" s="26"/>
      <c r="AI37" s="6" t="s">
        <v>0</v>
      </c>
    </row>
    <row r="38" spans="1:35" x14ac:dyDescent="0.2">
      <c r="A38" s="5"/>
      <c r="B38" s="56" t="s">
        <v>22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7"/>
      <c r="V38" s="24"/>
      <c r="W38" s="43">
        <v>7</v>
      </c>
      <c r="X38" s="43">
        <v>2</v>
      </c>
      <c r="Y38" s="58"/>
      <c r="Z38" s="58"/>
      <c r="AA38" s="58"/>
      <c r="AB38" s="58"/>
      <c r="AC38" s="58"/>
      <c r="AD38" s="59"/>
      <c r="AE38" s="27">
        <v>1303152719.1199999</v>
      </c>
      <c r="AF38" s="27">
        <f>AE38-25000000-100+1300400</f>
        <v>1279453019.1199999</v>
      </c>
      <c r="AG38" s="36">
        <f t="shared" si="0"/>
        <v>0.98181356670459619</v>
      </c>
      <c r="AH38" s="26"/>
      <c r="AI38" s="6" t="s">
        <v>0</v>
      </c>
    </row>
    <row r="39" spans="1:35" x14ac:dyDescent="0.2">
      <c r="A39" s="5"/>
      <c r="B39" s="56" t="s">
        <v>21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7"/>
      <c r="V39" s="24"/>
      <c r="W39" s="43">
        <v>7</v>
      </c>
      <c r="X39" s="43">
        <v>3</v>
      </c>
      <c r="Y39" s="58"/>
      <c r="Z39" s="58"/>
      <c r="AA39" s="58"/>
      <c r="AB39" s="58"/>
      <c r="AC39" s="58"/>
      <c r="AD39" s="59"/>
      <c r="AE39" s="27">
        <v>257143050.05000001</v>
      </c>
      <c r="AF39" s="27">
        <f>AE39-9117743.22</f>
        <v>248025306.83000001</v>
      </c>
      <c r="AG39" s="36">
        <f t="shared" si="0"/>
        <v>0.9645421363002924</v>
      </c>
      <c r="AH39" s="26"/>
      <c r="AI39" s="6" t="s">
        <v>0</v>
      </c>
    </row>
    <row r="40" spans="1:35" x14ac:dyDescent="0.2">
      <c r="A40" s="5"/>
      <c r="B40" s="56" t="s">
        <v>1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7"/>
      <c r="V40" s="24"/>
      <c r="W40" s="43">
        <v>7</v>
      </c>
      <c r="X40" s="43">
        <v>5</v>
      </c>
      <c r="Y40" s="58"/>
      <c r="Z40" s="58"/>
      <c r="AA40" s="58"/>
      <c r="AB40" s="58"/>
      <c r="AC40" s="58"/>
      <c r="AD40" s="59"/>
      <c r="AE40" s="27">
        <v>1525420</v>
      </c>
      <c r="AF40" s="27">
        <v>1525420</v>
      </c>
      <c r="AG40" s="36">
        <f t="shared" si="0"/>
        <v>1</v>
      </c>
      <c r="AH40" s="26"/>
      <c r="AI40" s="6" t="s">
        <v>0</v>
      </c>
    </row>
    <row r="41" spans="1:35" x14ac:dyDescent="0.2">
      <c r="A41" s="5"/>
      <c r="B41" s="56" t="s">
        <v>20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7"/>
      <c r="V41" s="24"/>
      <c r="W41" s="43">
        <v>7</v>
      </c>
      <c r="X41" s="43">
        <v>7</v>
      </c>
      <c r="Y41" s="58"/>
      <c r="Z41" s="58"/>
      <c r="AA41" s="58"/>
      <c r="AB41" s="58"/>
      <c r="AC41" s="58"/>
      <c r="AD41" s="59"/>
      <c r="AE41" s="27">
        <v>330000</v>
      </c>
      <c r="AF41" s="27">
        <v>330000</v>
      </c>
      <c r="AG41" s="36">
        <f t="shared" si="0"/>
        <v>1</v>
      </c>
      <c r="AH41" s="26"/>
      <c r="AI41" s="6" t="s">
        <v>0</v>
      </c>
    </row>
    <row r="42" spans="1:35" x14ac:dyDescent="0.2">
      <c r="A42" s="5"/>
      <c r="B42" s="56" t="s">
        <v>19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7"/>
      <c r="V42" s="24"/>
      <c r="W42" s="43">
        <v>7</v>
      </c>
      <c r="X42" s="43">
        <v>9</v>
      </c>
      <c r="Y42" s="58"/>
      <c r="Z42" s="58"/>
      <c r="AA42" s="58"/>
      <c r="AB42" s="58"/>
      <c r="AC42" s="58"/>
      <c r="AD42" s="59"/>
      <c r="AE42" s="27">
        <v>129172658.31</v>
      </c>
      <c r="AF42" s="27">
        <v>129172658.31</v>
      </c>
      <c r="AG42" s="36">
        <f t="shared" si="0"/>
        <v>1</v>
      </c>
      <c r="AH42" s="26"/>
      <c r="AI42" s="6" t="s">
        <v>0</v>
      </c>
    </row>
    <row r="43" spans="1:35" x14ac:dyDescent="0.2">
      <c r="A43" s="5"/>
      <c r="B43" s="52" t="s">
        <v>18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3"/>
      <c r="V43" s="24"/>
      <c r="W43" s="42">
        <v>8</v>
      </c>
      <c r="X43" s="42">
        <v>0</v>
      </c>
      <c r="Y43" s="54"/>
      <c r="Z43" s="54"/>
      <c r="AA43" s="54"/>
      <c r="AB43" s="54"/>
      <c r="AC43" s="54"/>
      <c r="AD43" s="55"/>
      <c r="AE43" s="25">
        <v>234651085.33000001</v>
      </c>
      <c r="AF43" s="25">
        <v>234651085.33000001</v>
      </c>
      <c r="AG43" s="34">
        <f t="shared" si="0"/>
        <v>1</v>
      </c>
      <c r="AH43" s="26"/>
      <c r="AI43" s="6" t="s">
        <v>0</v>
      </c>
    </row>
    <row r="44" spans="1:35" x14ac:dyDescent="0.2">
      <c r="A44" s="5"/>
      <c r="B44" s="56" t="s">
        <v>17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7"/>
      <c r="V44" s="24"/>
      <c r="W44" s="43">
        <v>8</v>
      </c>
      <c r="X44" s="43">
        <v>1</v>
      </c>
      <c r="Y44" s="58"/>
      <c r="Z44" s="58"/>
      <c r="AA44" s="58"/>
      <c r="AB44" s="58"/>
      <c r="AC44" s="58"/>
      <c r="AD44" s="59"/>
      <c r="AE44" s="27">
        <v>234651085.33000001</v>
      </c>
      <c r="AF44" s="27">
        <v>234651085.33000001</v>
      </c>
      <c r="AG44" s="36">
        <f t="shared" si="0"/>
        <v>1</v>
      </c>
      <c r="AH44" s="26"/>
      <c r="AI44" s="6" t="s">
        <v>0</v>
      </c>
    </row>
    <row r="45" spans="1:35" x14ac:dyDescent="0.2">
      <c r="A45" s="5"/>
      <c r="B45" s="52" t="s">
        <v>16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3"/>
      <c r="V45" s="24"/>
      <c r="W45" s="42">
        <v>10</v>
      </c>
      <c r="X45" s="42">
        <v>0</v>
      </c>
      <c r="Y45" s="54"/>
      <c r="Z45" s="54"/>
      <c r="AA45" s="54"/>
      <c r="AB45" s="54"/>
      <c r="AC45" s="54"/>
      <c r="AD45" s="55"/>
      <c r="AE45" s="25">
        <f>AE46+AE47+AE48+AE49+AE50</f>
        <v>198457847.54000002</v>
      </c>
      <c r="AF45" s="25">
        <f>AF46+AF47+AF48+AF49+AF50</f>
        <v>186048047.54000002</v>
      </c>
      <c r="AG45" s="34">
        <f t="shared" si="0"/>
        <v>0.93746883706627548</v>
      </c>
      <c r="AH45" s="26"/>
      <c r="AI45" s="6" t="s">
        <v>0</v>
      </c>
    </row>
    <row r="46" spans="1:35" x14ac:dyDescent="0.2">
      <c r="A46" s="5"/>
      <c r="B46" s="56" t="s">
        <v>15</v>
      </c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7"/>
      <c r="V46" s="24"/>
      <c r="W46" s="43">
        <v>10</v>
      </c>
      <c r="X46" s="43">
        <v>1</v>
      </c>
      <c r="Y46" s="58"/>
      <c r="Z46" s="58"/>
      <c r="AA46" s="58"/>
      <c r="AB46" s="58"/>
      <c r="AC46" s="58"/>
      <c r="AD46" s="59"/>
      <c r="AE46" s="27">
        <v>3422600</v>
      </c>
      <c r="AF46" s="27">
        <v>3422600</v>
      </c>
      <c r="AG46" s="36">
        <f t="shared" si="0"/>
        <v>1</v>
      </c>
      <c r="AH46" s="26"/>
      <c r="AI46" s="6" t="s">
        <v>0</v>
      </c>
    </row>
    <row r="47" spans="1:35" x14ac:dyDescent="0.2">
      <c r="A47" s="5"/>
      <c r="B47" s="56" t="s">
        <v>14</v>
      </c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  <c r="S47" s="56"/>
      <c r="T47" s="56"/>
      <c r="U47" s="57"/>
      <c r="V47" s="24"/>
      <c r="W47" s="43">
        <v>10</v>
      </c>
      <c r="X47" s="43">
        <v>2</v>
      </c>
      <c r="Y47" s="58"/>
      <c r="Z47" s="58"/>
      <c r="AA47" s="58"/>
      <c r="AB47" s="58"/>
      <c r="AC47" s="58"/>
      <c r="AD47" s="59"/>
      <c r="AE47" s="27">
        <v>94115145</v>
      </c>
      <c r="AF47" s="27">
        <f>AE47-12409800</f>
        <v>81705345</v>
      </c>
      <c r="AG47" s="36">
        <f t="shared" si="0"/>
        <v>0.86814236964730807</v>
      </c>
      <c r="AH47" s="26"/>
      <c r="AI47" s="6" t="s">
        <v>0</v>
      </c>
    </row>
    <row r="48" spans="1:35" x14ac:dyDescent="0.2">
      <c r="A48" s="5"/>
      <c r="B48" s="56" t="s">
        <v>13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7"/>
      <c r="V48" s="24"/>
      <c r="W48" s="43">
        <v>10</v>
      </c>
      <c r="X48" s="43">
        <v>3</v>
      </c>
      <c r="Y48" s="58"/>
      <c r="Z48" s="58"/>
      <c r="AA48" s="58"/>
      <c r="AB48" s="58"/>
      <c r="AC48" s="58"/>
      <c r="AD48" s="59"/>
      <c r="AE48" s="27">
        <v>4420242.54</v>
      </c>
      <c r="AF48" s="27">
        <v>4420242.54</v>
      </c>
      <c r="AG48" s="36">
        <f t="shared" si="0"/>
        <v>1</v>
      </c>
      <c r="AH48" s="26"/>
      <c r="AI48" s="6" t="s">
        <v>0</v>
      </c>
    </row>
    <row r="49" spans="1:35" x14ac:dyDescent="0.2">
      <c r="A49" s="5"/>
      <c r="B49" s="56" t="s">
        <v>12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7"/>
      <c r="V49" s="24"/>
      <c r="W49" s="43">
        <v>10</v>
      </c>
      <c r="X49" s="43">
        <v>4</v>
      </c>
      <c r="Y49" s="58"/>
      <c r="Z49" s="58"/>
      <c r="AA49" s="58"/>
      <c r="AB49" s="58"/>
      <c r="AC49" s="58"/>
      <c r="AD49" s="59"/>
      <c r="AE49" s="27">
        <v>95271360</v>
      </c>
      <c r="AF49" s="27">
        <v>95271360</v>
      </c>
      <c r="AG49" s="36">
        <f t="shared" si="0"/>
        <v>1</v>
      </c>
      <c r="AH49" s="26"/>
      <c r="AI49" s="6" t="s">
        <v>0</v>
      </c>
    </row>
    <row r="50" spans="1:35" x14ac:dyDescent="0.2">
      <c r="A50" s="5"/>
      <c r="B50" s="56" t="s">
        <v>11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7"/>
      <c r="V50" s="24"/>
      <c r="W50" s="43">
        <v>10</v>
      </c>
      <c r="X50" s="43">
        <v>6</v>
      </c>
      <c r="Y50" s="58"/>
      <c r="Z50" s="58"/>
      <c r="AA50" s="58"/>
      <c r="AB50" s="58"/>
      <c r="AC50" s="58"/>
      <c r="AD50" s="59"/>
      <c r="AE50" s="27">
        <v>1228500</v>
      </c>
      <c r="AF50" s="27">
        <v>1228500</v>
      </c>
      <c r="AG50" s="36">
        <f t="shared" si="0"/>
        <v>1</v>
      </c>
      <c r="AH50" s="26"/>
      <c r="AI50" s="6" t="s">
        <v>0</v>
      </c>
    </row>
    <row r="51" spans="1:35" x14ac:dyDescent="0.2">
      <c r="A51" s="5"/>
      <c r="B51" s="52" t="s">
        <v>10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3"/>
      <c r="V51" s="24"/>
      <c r="W51" s="42">
        <v>11</v>
      </c>
      <c r="X51" s="42">
        <v>0</v>
      </c>
      <c r="Y51" s="54"/>
      <c r="Z51" s="54"/>
      <c r="AA51" s="54"/>
      <c r="AB51" s="54"/>
      <c r="AC51" s="54"/>
      <c r="AD51" s="55"/>
      <c r="AE51" s="25">
        <v>2100000</v>
      </c>
      <c r="AF51" s="25">
        <v>2100000</v>
      </c>
      <c r="AG51" s="34">
        <f t="shared" si="0"/>
        <v>1</v>
      </c>
      <c r="AH51" s="26"/>
      <c r="AI51" s="6" t="s">
        <v>0</v>
      </c>
    </row>
    <row r="52" spans="1:35" x14ac:dyDescent="0.2">
      <c r="A52" s="5"/>
      <c r="B52" s="56" t="s">
        <v>9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7"/>
      <c r="V52" s="24"/>
      <c r="W52" s="43">
        <v>11</v>
      </c>
      <c r="X52" s="43">
        <v>2</v>
      </c>
      <c r="Y52" s="58"/>
      <c r="Z52" s="58"/>
      <c r="AA52" s="58"/>
      <c r="AB52" s="58"/>
      <c r="AC52" s="58"/>
      <c r="AD52" s="59"/>
      <c r="AE52" s="27">
        <v>2100000</v>
      </c>
      <c r="AF52" s="27">
        <v>2100000</v>
      </c>
      <c r="AG52" s="36">
        <f t="shared" si="0"/>
        <v>1</v>
      </c>
      <c r="AH52" s="26"/>
      <c r="AI52" s="6" t="s">
        <v>0</v>
      </c>
    </row>
    <row r="53" spans="1:35" x14ac:dyDescent="0.2">
      <c r="A53" s="5"/>
      <c r="B53" s="52" t="s">
        <v>8</v>
      </c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3"/>
      <c r="V53" s="24"/>
      <c r="W53" s="42">
        <v>14</v>
      </c>
      <c r="X53" s="42">
        <v>0</v>
      </c>
      <c r="Y53" s="54"/>
      <c r="Z53" s="54"/>
      <c r="AA53" s="54"/>
      <c r="AB53" s="54"/>
      <c r="AC53" s="54"/>
      <c r="AD53" s="55"/>
      <c r="AE53" s="25">
        <f>AE54+AE55</f>
        <v>316664610.59000003</v>
      </c>
      <c r="AF53" s="25">
        <f>AF54+AF55</f>
        <v>312764710.59000003</v>
      </c>
      <c r="AG53" s="34">
        <f t="shared" si="0"/>
        <v>0.98768444635245534</v>
      </c>
      <c r="AH53" s="26"/>
      <c r="AI53" s="6" t="s">
        <v>0</v>
      </c>
    </row>
    <row r="54" spans="1:35" x14ac:dyDescent="0.2">
      <c r="A54" s="5"/>
      <c r="B54" s="56" t="s">
        <v>7</v>
      </c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7"/>
      <c r="V54" s="24"/>
      <c r="W54" s="43">
        <v>14</v>
      </c>
      <c r="X54" s="43">
        <v>1</v>
      </c>
      <c r="Y54" s="58"/>
      <c r="Z54" s="58"/>
      <c r="AA54" s="58"/>
      <c r="AB54" s="58"/>
      <c r="AC54" s="58"/>
      <c r="AD54" s="59"/>
      <c r="AE54" s="27">
        <v>174490600</v>
      </c>
      <c r="AF54" s="27">
        <f>AE54-3989900+90000</f>
        <v>170590700</v>
      </c>
      <c r="AG54" s="36">
        <f t="shared" si="0"/>
        <v>0.97764979890034187</v>
      </c>
      <c r="AH54" s="26"/>
      <c r="AI54" s="6" t="s">
        <v>0</v>
      </c>
    </row>
    <row r="55" spans="1:35" x14ac:dyDescent="0.2">
      <c r="A55" s="5"/>
      <c r="B55" s="56" t="s">
        <v>6</v>
      </c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7"/>
      <c r="V55" s="24"/>
      <c r="W55" s="43">
        <v>14</v>
      </c>
      <c r="X55" s="43">
        <v>3</v>
      </c>
      <c r="Y55" s="58"/>
      <c r="Z55" s="58"/>
      <c r="AA55" s="58"/>
      <c r="AB55" s="58"/>
      <c r="AC55" s="58"/>
      <c r="AD55" s="59"/>
      <c r="AE55" s="27">
        <v>142174010.59</v>
      </c>
      <c r="AF55" s="27">
        <v>142174010.59</v>
      </c>
      <c r="AG55" s="36">
        <f t="shared" si="0"/>
        <v>1</v>
      </c>
      <c r="AH55" s="26"/>
      <c r="AI55" s="6" t="s">
        <v>0</v>
      </c>
    </row>
    <row r="56" spans="1:35" ht="13.15" hidden="1" customHeight="1" x14ac:dyDescent="0.2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>
        <v>7</v>
      </c>
      <c r="X56" s="3">
        <v>5</v>
      </c>
      <c r="Y56" s="3"/>
      <c r="Z56" s="3"/>
      <c r="AA56" s="3"/>
      <c r="AB56" s="3"/>
      <c r="AC56" s="3"/>
      <c r="AD56" s="3"/>
      <c r="AE56" s="28">
        <v>3678597597.46</v>
      </c>
      <c r="AF56" s="28">
        <v>1995587110.6300001</v>
      </c>
      <c r="AG56" s="34">
        <f t="shared" si="0"/>
        <v>0.54248584080191709</v>
      </c>
      <c r="AH56" s="28"/>
      <c r="AI56" s="1"/>
    </row>
    <row r="57" spans="1:35" ht="27" customHeight="1" x14ac:dyDescent="0.2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29">
        <f>AE53+AE51+AE45+AE43+AE36+AE34+AE29+AE22+AE20+AE18+AE10</f>
        <v>3732042949.1799998</v>
      </c>
      <c r="AF57" s="29">
        <f>AF53+AF51+AF45+AF43+AF36+AF34+AF29+AF22+AF20+AF18+AF10</f>
        <v>3678367913.1300001</v>
      </c>
      <c r="AG57" s="35">
        <f>AF57/AE57</f>
        <v>0.9856177871527998</v>
      </c>
      <c r="AH57" s="29"/>
      <c r="AI57" s="1"/>
    </row>
    <row r="58" spans="1:35" ht="12.7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ht="12.7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</row>
    <row r="60" spans="1:35" ht="12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1"/>
      <c r="AD60" s="3"/>
      <c r="AE60" s="3"/>
      <c r="AF60" s="3"/>
      <c r="AG60" s="1"/>
      <c r="AH60" s="1"/>
      <c r="AI60" s="1"/>
    </row>
    <row r="61" spans="1:35" ht="12.75" customHeight="1" x14ac:dyDescent="0.2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1"/>
      <c r="Z61" s="1"/>
      <c r="AA61" s="1"/>
      <c r="AB61" s="1"/>
      <c r="AC61" s="1"/>
      <c r="AD61" s="3"/>
      <c r="AE61" s="3"/>
      <c r="AF61" s="3"/>
      <c r="AG61" s="1"/>
      <c r="AH61" s="1"/>
      <c r="AI61" s="1"/>
    </row>
    <row r="62" spans="1:35" ht="12.7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3"/>
      <c r="AE62" s="3"/>
      <c r="AF62" s="3"/>
      <c r="AG62" s="1"/>
      <c r="AH62" s="1"/>
      <c r="AI62" s="1"/>
    </row>
    <row r="63" spans="1:35" ht="12.7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3"/>
      <c r="AE63" s="3"/>
      <c r="AF63" s="3"/>
      <c r="AG63" s="1"/>
      <c r="AH63" s="1"/>
      <c r="AI63" s="1"/>
    </row>
  </sheetData>
  <mergeCells count="95">
    <mergeCell ref="B52:U52"/>
    <mergeCell ref="Y52:AD52"/>
    <mergeCell ref="B31:U31"/>
    <mergeCell ref="Y31:AD31"/>
    <mergeCell ref="B49:U49"/>
    <mergeCell ref="Y49:AD49"/>
    <mergeCell ref="B50:U50"/>
    <mergeCell ref="Y50:AD50"/>
    <mergeCell ref="B32:U32"/>
    <mergeCell ref="Y32:AD32"/>
    <mergeCell ref="B33:U33"/>
    <mergeCell ref="Y33:AD33"/>
    <mergeCell ref="B36:U36"/>
    <mergeCell ref="Y36:AD36"/>
    <mergeCell ref="B46:U46"/>
    <mergeCell ref="Y46:AD46"/>
    <mergeCell ref="B47:U47"/>
    <mergeCell ref="Y47:AD47"/>
    <mergeCell ref="B48:U48"/>
    <mergeCell ref="Y48:AD48"/>
    <mergeCell ref="B35:U35"/>
    <mergeCell ref="Y35:AD35"/>
    <mergeCell ref="B37:U37"/>
    <mergeCell ref="Y37:AD37"/>
    <mergeCell ref="B38:U38"/>
    <mergeCell ref="Y38:AD38"/>
    <mergeCell ref="B19:U19"/>
    <mergeCell ref="Y19:AD19"/>
    <mergeCell ref="B21:U21"/>
    <mergeCell ref="Y21:AD21"/>
    <mergeCell ref="B23:U23"/>
    <mergeCell ref="Y23:AD23"/>
    <mergeCell ref="B54:U54"/>
    <mergeCell ref="Y54:AD54"/>
    <mergeCell ref="B55:U55"/>
    <mergeCell ref="Y55:AD55"/>
    <mergeCell ref="B11:U11"/>
    <mergeCell ref="Y11:AD11"/>
    <mergeCell ref="B13:U13"/>
    <mergeCell ref="Y13:AD13"/>
    <mergeCell ref="B14:U14"/>
    <mergeCell ref="Y14:AD14"/>
    <mergeCell ref="B51:U51"/>
    <mergeCell ref="Y51:AD51"/>
    <mergeCell ref="B53:U53"/>
    <mergeCell ref="Y53:AD53"/>
    <mergeCell ref="B16:U16"/>
    <mergeCell ref="Y16:AD16"/>
    <mergeCell ref="B43:U43"/>
    <mergeCell ref="Y43:AD43"/>
    <mergeCell ref="B45:U45"/>
    <mergeCell ref="Y45:AD45"/>
    <mergeCell ref="B39:U39"/>
    <mergeCell ref="Y39:AD39"/>
    <mergeCell ref="B40:U40"/>
    <mergeCell ref="Y40:AD40"/>
    <mergeCell ref="B41:U41"/>
    <mergeCell ref="Y41:AD41"/>
    <mergeCell ref="B42:U42"/>
    <mergeCell ref="Y42:AD42"/>
    <mergeCell ref="B44:U44"/>
    <mergeCell ref="Y44:AD44"/>
    <mergeCell ref="B34:U34"/>
    <mergeCell ref="Y34:AD34"/>
    <mergeCell ref="B25:U25"/>
    <mergeCell ref="Y25:AD25"/>
    <mergeCell ref="B26:U26"/>
    <mergeCell ref="Y26:AD26"/>
    <mergeCell ref="B27:U27"/>
    <mergeCell ref="Y27:AD27"/>
    <mergeCell ref="B28:U28"/>
    <mergeCell ref="Y28:AD28"/>
    <mergeCell ref="B30:U30"/>
    <mergeCell ref="Y30:AD30"/>
    <mergeCell ref="B20:U20"/>
    <mergeCell ref="Y20:AD20"/>
    <mergeCell ref="B22:U22"/>
    <mergeCell ref="Y22:AD22"/>
    <mergeCell ref="B29:U29"/>
    <mergeCell ref="Y29:AD29"/>
    <mergeCell ref="B24:U24"/>
    <mergeCell ref="Y24:AD24"/>
    <mergeCell ref="AH6:AH8"/>
    <mergeCell ref="B10:U10"/>
    <mergeCell ref="Y10:AD10"/>
    <mergeCell ref="B18:U18"/>
    <mergeCell ref="Y18:AD18"/>
    <mergeCell ref="B17:U17"/>
    <mergeCell ref="Y17:AD17"/>
    <mergeCell ref="N6:N8"/>
    <mergeCell ref="W6:W8"/>
    <mergeCell ref="X6:X8"/>
    <mergeCell ref="N4:AG4"/>
    <mergeCell ref="AF6:AF8"/>
    <mergeCell ref="AG6:AG8"/>
  </mergeCells>
  <pageMargins left="0.196850393700787" right="0.196850393700787" top="0.39370078740157499" bottom="0.196850393700787" header="0.196850393700787" footer="0.196850393700787"/>
  <pageSetup paperSize="9" scale="8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Исп.расходов</vt:lpstr>
      <vt:lpstr>Исп.расходов!Заголовки_для_печати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gurskikh_ev</dc:creator>
  <cp:lastModifiedBy>Лихоузова Елена</cp:lastModifiedBy>
  <cp:lastPrinted>2024-11-15T03:51:12Z</cp:lastPrinted>
  <dcterms:created xsi:type="dcterms:W3CDTF">2024-11-14T09:20:31Z</dcterms:created>
  <dcterms:modified xsi:type="dcterms:W3CDTF">2024-11-15T03:51:18Z</dcterms:modified>
</cp:coreProperties>
</file>